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8" i="1" l="1"/>
  <c r="B15" i="1" l="1"/>
  <c r="G14" i="1" l="1"/>
  <c r="H14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G13" i="1" l="1"/>
  <c r="H13" i="1" s="1"/>
  <c r="G16" i="1"/>
  <c r="G15" i="1"/>
  <c r="H15" i="1" l="1"/>
  <c r="H16" i="1"/>
  <c r="G17" i="1"/>
  <c r="G18" i="1" l="1"/>
  <c r="H17" i="1" s="1"/>
  <c r="G19" i="1" l="1"/>
  <c r="H18" i="1" s="1"/>
  <c r="G20" i="1" l="1"/>
  <c r="H19" i="1" s="1"/>
  <c r="G21" i="1" l="1"/>
  <c r="G22" i="1" l="1"/>
  <c r="H21" i="1" s="1"/>
  <c r="G23" i="1" l="1"/>
  <c r="G24" i="1" l="1"/>
  <c r="H23" i="1" s="1"/>
  <c r="G25" i="1" l="1"/>
  <c r="G26" i="1" l="1"/>
  <c r="H25" i="1" s="1"/>
  <c r="G27" i="1" l="1"/>
  <c r="G28" i="1" l="1"/>
  <c r="G29" i="1" l="1"/>
  <c r="G30" i="1" l="1"/>
  <c r="G31" i="1" l="1"/>
  <c r="H27" i="1" s="1"/>
  <c r="G32" i="1" l="1"/>
  <c r="G33" i="1" l="1"/>
  <c r="G34" i="1" l="1"/>
  <c r="G35" i="1" l="1"/>
  <c r="G36" i="1" l="1"/>
  <c r="H32" i="1" s="1"/>
  <c r="G37" i="1" l="1"/>
  <c r="G38" i="1" l="1"/>
  <c r="G39" i="1" l="1"/>
  <c r="G40" i="1" l="1"/>
  <c r="G41" i="1" l="1"/>
  <c r="H37" i="1" s="1"/>
  <c r="H42" i="1" l="1"/>
</calcChain>
</file>

<file path=xl/sharedStrings.xml><?xml version="1.0" encoding="utf-8"?>
<sst xmlns="http://schemas.openxmlformats.org/spreadsheetml/2006/main" count="23" uniqueCount="23">
  <si>
    <t>TABELA CAŁKOWITEGO ROZLICZENIA OFERTY</t>
  </si>
  <si>
    <r>
      <t xml:space="preserve">Proszę </t>
    </r>
    <r>
      <rPr>
        <b/>
        <sz val="10"/>
        <rFont val="Arial"/>
        <family val="2"/>
        <charset val="238"/>
      </rPr>
      <t>tylko</t>
    </r>
    <r>
      <rPr>
        <sz val="10"/>
        <color rgb="FF000000"/>
        <rFont val="Arial"/>
        <family val="2"/>
        <charset val="238"/>
      </rPr>
      <t xml:space="preserve"> wpisać marżę we wskazanej </t>
    </r>
    <r>
      <rPr>
        <b/>
        <sz val="10"/>
        <rFont val="Arial"/>
        <family val="2"/>
        <charset val="238"/>
      </rPr>
      <t>komórce</t>
    </r>
    <r>
      <rPr>
        <sz val="10"/>
        <color rgb="FF000000"/>
        <rFont val="Arial"/>
        <family val="2"/>
        <charset val="238"/>
      </rPr>
      <t xml:space="preserve"> </t>
    </r>
  </si>
  <si>
    <t>Marża bankowa</t>
  </si>
  <si>
    <t>&lt;---tu wpisać marżę</t>
  </si>
  <si>
    <t>Kwota kredytu</t>
  </si>
  <si>
    <t>Oprocentowanie WIBOR 1M + marża banku</t>
  </si>
  <si>
    <t xml:space="preserve"> </t>
  </si>
  <si>
    <t>Odsetki *</t>
  </si>
  <si>
    <t xml:space="preserve">Odsetki razem  </t>
  </si>
  <si>
    <t>Rok</t>
  </si>
  <si>
    <t xml:space="preserve"> Kapitał (zł.)</t>
  </si>
  <si>
    <t>Rata</t>
  </si>
  <si>
    <t xml:space="preserve">Okres zadłużenia </t>
  </si>
  <si>
    <t xml:space="preserve">Ilość dni </t>
  </si>
  <si>
    <t>w danym   roku**</t>
  </si>
  <si>
    <t>Razem:</t>
  </si>
  <si>
    <t>X</t>
  </si>
  <si>
    <t>Cena całkowita oferty</t>
  </si>
  <si>
    <t>WIBROM 1M (średni z II kwartału 2021r.)</t>
  </si>
  <si>
    <t>Oznaczenie postępowania:F.271.1.2021</t>
  </si>
  <si>
    <t xml:space="preserve">   15.11.2021</t>
  </si>
  <si>
    <r>
      <t xml:space="preserve">              *</t>
    </r>
    <r>
      <rPr>
        <vertAlign val="superscript"/>
        <sz val="8"/>
        <rFont val="Arial"/>
        <family val="2"/>
        <charset val="238"/>
      </rPr>
      <t>)</t>
    </r>
    <r>
      <rPr>
        <sz val="8"/>
        <rFont val="Arial"/>
        <family val="2"/>
        <charset val="238"/>
      </rPr>
      <t xml:space="preserve"> - ilość dni w każdym roku  – 365</t>
    </r>
  </si>
  <si>
    <t>Załącznik Nr 1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</si>
</sst>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 diagonalUp="1" diagonalDown="1">
      <left style="medium">
        <color indexed="64"/>
      </left>
      <right/>
      <top style="medium">
        <color indexed="8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8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8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Alignment="1"/>
    <xf numFmtId="0" fontId="3" fillId="2" borderId="0" xfId="0" applyFont="1" applyFill="1" applyAlignment="1"/>
    <xf numFmtId="0" fontId="3" fillId="2" borderId="0" xfId="0" applyFont="1" applyFill="1"/>
    <xf numFmtId="0" fontId="0" fillId="3" borderId="0" xfId="0" applyFont="1" applyFill="1" applyAlignment="1"/>
    <xf numFmtId="10" fontId="3" fillId="0" borderId="0" xfId="0" applyNumberFormat="1" applyFont="1" applyAlignment="1"/>
    <xf numFmtId="0" fontId="3" fillId="0" borderId="0" xfId="0" applyFont="1" applyAlignment="1"/>
    <xf numFmtId="10" fontId="3" fillId="2" borderId="1" xfId="0" applyNumberFormat="1" applyFont="1" applyFill="1" applyBorder="1" applyAlignment="1"/>
    <xf numFmtId="0" fontId="6" fillId="2" borderId="2" xfId="0" applyFont="1" applyFill="1" applyBorder="1" applyAlignment="1"/>
    <xf numFmtId="4" fontId="3" fillId="0" borderId="0" xfId="0" applyNumberFormat="1" applyFont="1" applyAlignment="1"/>
    <xf numFmtId="10" fontId="3" fillId="0" borderId="0" xfId="0" applyNumberFormat="1" applyFont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 vertical="top" wrapText="1"/>
    </xf>
    <xf numFmtId="0" fontId="3" fillId="0" borderId="32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vertical="top" wrapText="1"/>
    </xf>
    <xf numFmtId="0" fontId="10" fillId="0" borderId="0" xfId="0" applyFont="1"/>
    <xf numFmtId="4" fontId="3" fillId="4" borderId="7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1" fontId="3" fillId="0" borderId="34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4" fontId="3" fillId="0" borderId="32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3" fillId="0" borderId="0" xfId="0" applyFont="1" applyAlignment="1"/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2" fillId="4" borderId="33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E6" sqref="E6"/>
    </sheetView>
  </sheetViews>
  <sheetFormatPr defaultRowHeight="15" x14ac:dyDescent="0.25"/>
  <cols>
    <col min="3" max="3" width="9.42578125" customWidth="1"/>
    <col min="4" max="4" width="11.140625" customWidth="1"/>
    <col min="5" max="5" width="11.85546875" customWidth="1"/>
    <col min="8" max="8" width="12.28515625" customWidth="1"/>
  </cols>
  <sheetData>
    <row r="1" spans="1:11" x14ac:dyDescent="0.25">
      <c r="A1" s="69" t="s">
        <v>19</v>
      </c>
      <c r="B1" s="69"/>
      <c r="C1" s="69"/>
      <c r="D1" s="69"/>
      <c r="E1" s="69"/>
      <c r="F1" s="69"/>
      <c r="G1" s="69"/>
      <c r="H1" s="69"/>
    </row>
    <row r="2" spans="1:11" ht="18" x14ac:dyDescent="0.25">
      <c r="A2" s="84" t="s">
        <v>0</v>
      </c>
      <c r="B2" s="84"/>
      <c r="C2" s="84"/>
      <c r="D2" s="84"/>
      <c r="E2" s="84"/>
      <c r="F2" s="84"/>
      <c r="G2" s="84"/>
      <c r="H2" s="84"/>
      <c r="I2" s="79"/>
      <c r="J2" s="79"/>
      <c r="K2" s="79"/>
    </row>
    <row r="3" spans="1:11" x14ac:dyDescent="0.25">
      <c r="A3" s="1"/>
      <c r="B3" s="2" t="s">
        <v>1</v>
      </c>
      <c r="C3" s="3"/>
      <c r="D3" s="3"/>
      <c r="E3" s="4"/>
      <c r="F3" s="1"/>
      <c r="G3" s="70" t="s">
        <v>22</v>
      </c>
      <c r="H3" s="70"/>
    </row>
    <row r="4" spans="1:11" x14ac:dyDescent="0.25">
      <c r="A4" s="1"/>
      <c r="B4" s="85" t="s">
        <v>18</v>
      </c>
      <c r="C4" s="85"/>
      <c r="D4" s="85"/>
      <c r="E4" s="5">
        <v>1.8E-3</v>
      </c>
      <c r="F4" s="1"/>
      <c r="G4" s="1"/>
    </row>
    <row r="5" spans="1:11" x14ac:dyDescent="0.25">
      <c r="A5" s="1"/>
      <c r="B5" s="85"/>
      <c r="C5" s="85"/>
      <c r="D5" s="85"/>
      <c r="E5" s="5"/>
      <c r="F5" s="1"/>
      <c r="G5" s="1"/>
    </row>
    <row r="6" spans="1:11" x14ac:dyDescent="0.25">
      <c r="A6" s="1"/>
      <c r="B6" s="6" t="s">
        <v>2</v>
      </c>
      <c r="C6" s="1"/>
      <c r="D6" s="1"/>
      <c r="E6" s="7"/>
      <c r="F6" s="8" t="s">
        <v>3</v>
      </c>
      <c r="G6" s="4"/>
    </row>
    <row r="7" spans="1:11" x14ac:dyDescent="0.25">
      <c r="A7" s="1"/>
      <c r="B7" s="6" t="s">
        <v>4</v>
      </c>
      <c r="C7" s="1"/>
      <c r="D7" s="1"/>
      <c r="E7" s="9">
        <v>600000</v>
      </c>
      <c r="F7" s="1"/>
      <c r="G7" s="1"/>
    </row>
    <row r="8" spans="1:11" x14ac:dyDescent="0.25">
      <c r="A8" s="1"/>
      <c r="B8" s="86" t="s">
        <v>5</v>
      </c>
      <c r="C8" s="86"/>
      <c r="D8" s="86"/>
      <c r="E8" s="10">
        <f>E4+E6</f>
        <v>1.8E-3</v>
      </c>
      <c r="F8" s="1"/>
      <c r="G8" s="1"/>
    </row>
    <row r="9" spans="1:11" ht="15.75" thickBot="1" x14ac:dyDescent="0.3">
      <c r="A9" s="11"/>
      <c r="B9" s="86"/>
      <c r="C9" s="86"/>
      <c r="D9" s="86"/>
      <c r="E9" s="11"/>
      <c r="F9" s="11"/>
      <c r="G9" s="11"/>
      <c r="H9" s="11"/>
    </row>
    <row r="10" spans="1:11" ht="25.5" x14ac:dyDescent="0.25">
      <c r="A10" s="12"/>
      <c r="B10" s="12"/>
      <c r="C10" s="12"/>
      <c r="D10" s="87"/>
      <c r="E10" s="88"/>
      <c r="F10" s="12" t="s">
        <v>6</v>
      </c>
      <c r="G10" s="76" t="s">
        <v>7</v>
      </c>
      <c r="H10" s="13" t="s">
        <v>8</v>
      </c>
    </row>
    <row r="11" spans="1:11" ht="26.25" thickBot="1" x14ac:dyDescent="0.3">
      <c r="A11" s="14" t="s">
        <v>9</v>
      </c>
      <c r="B11" s="14" t="s">
        <v>10</v>
      </c>
      <c r="C11" s="14" t="s">
        <v>11</v>
      </c>
      <c r="D11" s="89" t="s">
        <v>12</v>
      </c>
      <c r="E11" s="90"/>
      <c r="F11" s="14" t="s">
        <v>13</v>
      </c>
      <c r="G11" s="78"/>
      <c r="H11" s="15" t="s">
        <v>14</v>
      </c>
    </row>
    <row r="12" spans="1:11" ht="15.75" thickBot="1" x14ac:dyDescent="0.3">
      <c r="A12" s="16">
        <v>1</v>
      </c>
      <c r="B12" s="16">
        <v>2</v>
      </c>
      <c r="C12" s="16">
        <v>3</v>
      </c>
      <c r="D12" s="80">
        <v>4</v>
      </c>
      <c r="E12" s="81"/>
      <c r="F12" s="16">
        <v>5</v>
      </c>
      <c r="G12" s="17">
        <v>6</v>
      </c>
      <c r="H12" s="18">
        <v>7</v>
      </c>
    </row>
    <row r="13" spans="1:11" ht="27" thickBot="1" x14ac:dyDescent="0.3">
      <c r="A13" s="19">
        <v>2021</v>
      </c>
      <c r="B13" s="20">
        <v>600000</v>
      </c>
      <c r="C13" s="21">
        <v>0</v>
      </c>
      <c r="D13" s="22" t="s">
        <v>20</v>
      </c>
      <c r="E13" s="60">
        <v>44561</v>
      </c>
      <c r="F13" s="22">
        <v>46</v>
      </c>
      <c r="G13" s="23">
        <f t="shared" ref="G13:G41" si="0">ROUND(((B13*$E$8/365)*F13),2)</f>
        <v>136.11000000000001</v>
      </c>
      <c r="H13" s="24">
        <f>G13</f>
        <v>136.11000000000001</v>
      </c>
    </row>
    <row r="14" spans="1:11" ht="15.75" thickBot="1" x14ac:dyDescent="0.3">
      <c r="A14" s="25">
        <v>2022</v>
      </c>
      <c r="B14" s="26">
        <v>600000</v>
      </c>
      <c r="C14" s="27">
        <v>0</v>
      </c>
      <c r="D14" s="61">
        <v>44562</v>
      </c>
      <c r="E14" s="61">
        <v>44926</v>
      </c>
      <c r="F14" s="28">
        <v>365</v>
      </c>
      <c r="G14" s="29">
        <f t="shared" si="0"/>
        <v>1080</v>
      </c>
      <c r="H14" s="30">
        <f>(G14)</f>
        <v>1080</v>
      </c>
    </row>
    <row r="15" spans="1:11" ht="15.75" thickBot="1" x14ac:dyDescent="0.3">
      <c r="A15" s="19">
        <v>2023</v>
      </c>
      <c r="B15" s="31">
        <f>B14-C15</f>
        <v>600000</v>
      </c>
      <c r="C15" s="32">
        <v>0</v>
      </c>
      <c r="D15" s="62">
        <v>44927</v>
      </c>
      <c r="E15" s="62">
        <v>45291</v>
      </c>
      <c r="F15" s="33">
        <v>365</v>
      </c>
      <c r="G15" s="34">
        <f t="shared" si="0"/>
        <v>1080</v>
      </c>
      <c r="H15" s="35">
        <f>(G15)</f>
        <v>1080</v>
      </c>
    </row>
    <row r="16" spans="1:11" ht="15.75" thickBot="1" x14ac:dyDescent="0.3">
      <c r="A16" s="68">
        <v>2024</v>
      </c>
      <c r="B16" s="31">
        <f>B15-C16</f>
        <v>600000</v>
      </c>
      <c r="C16" s="32">
        <v>0</v>
      </c>
      <c r="D16" s="62">
        <v>45292</v>
      </c>
      <c r="E16" s="62">
        <v>45657</v>
      </c>
      <c r="F16" s="33">
        <v>365</v>
      </c>
      <c r="G16" s="36">
        <f t="shared" si="0"/>
        <v>1080</v>
      </c>
      <c r="H16" s="37">
        <f>(G15+G16)</f>
        <v>2160</v>
      </c>
    </row>
    <row r="17" spans="1:8" ht="15.75" thickBot="1" x14ac:dyDescent="0.3">
      <c r="A17" s="82">
        <v>2025</v>
      </c>
      <c r="B17" s="31">
        <f t="shared" ref="B17:B41" si="1">B16-C17</f>
        <v>600000</v>
      </c>
      <c r="C17" s="32">
        <v>0</v>
      </c>
      <c r="D17" s="62">
        <v>45658</v>
      </c>
      <c r="E17" s="62">
        <v>45745</v>
      </c>
      <c r="F17" s="33">
        <v>88</v>
      </c>
      <c r="G17" s="36">
        <f t="shared" si="0"/>
        <v>260.38</v>
      </c>
      <c r="H17" s="37">
        <f>(G17+G18)</f>
        <v>1080</v>
      </c>
    </row>
    <row r="18" spans="1:8" ht="15.75" thickBot="1" x14ac:dyDescent="0.3">
      <c r="A18" s="83"/>
      <c r="B18" s="31">
        <f>B17-C18</f>
        <v>600000</v>
      </c>
      <c r="C18" s="40">
        <v>0</v>
      </c>
      <c r="D18" s="64">
        <v>45746</v>
      </c>
      <c r="E18" s="64">
        <v>46022</v>
      </c>
      <c r="F18" s="41">
        <v>277</v>
      </c>
      <c r="G18" s="42">
        <f t="shared" si="0"/>
        <v>819.62</v>
      </c>
      <c r="H18" s="37">
        <f>(G18+G19)</f>
        <v>1080</v>
      </c>
    </row>
    <row r="19" spans="1:8" ht="15.75" thickBot="1" x14ac:dyDescent="0.3">
      <c r="A19" s="44">
        <v>2026</v>
      </c>
      <c r="B19" s="31">
        <f t="shared" si="1"/>
        <v>600000</v>
      </c>
      <c r="C19" s="32">
        <v>0</v>
      </c>
      <c r="D19" s="62">
        <v>46023</v>
      </c>
      <c r="E19" s="62">
        <v>46110</v>
      </c>
      <c r="F19" s="33">
        <v>88</v>
      </c>
      <c r="G19" s="36">
        <f t="shared" si="0"/>
        <v>260.38</v>
      </c>
      <c r="H19" s="37">
        <f>(G19+G20)</f>
        <v>1073.17</v>
      </c>
    </row>
    <row r="20" spans="1:8" ht="15.75" thickBot="1" x14ac:dyDescent="0.3">
      <c r="A20" s="45"/>
      <c r="B20" s="31">
        <f t="shared" si="1"/>
        <v>595000</v>
      </c>
      <c r="C20" s="40">
        <v>5000</v>
      </c>
      <c r="D20" s="64">
        <v>46111</v>
      </c>
      <c r="E20" s="64">
        <v>46387</v>
      </c>
      <c r="F20" s="41">
        <v>277</v>
      </c>
      <c r="G20" s="42">
        <f t="shared" si="0"/>
        <v>812.79</v>
      </c>
      <c r="H20" s="43"/>
    </row>
    <row r="21" spans="1:8" ht="15.75" thickBot="1" x14ac:dyDescent="0.3">
      <c r="A21" s="44">
        <v>2027</v>
      </c>
      <c r="B21" s="31">
        <f t="shared" si="1"/>
        <v>595000</v>
      </c>
      <c r="C21" s="32">
        <v>0</v>
      </c>
      <c r="D21" s="62">
        <v>46388</v>
      </c>
      <c r="E21" s="62">
        <v>46475</v>
      </c>
      <c r="F21" s="33">
        <v>88</v>
      </c>
      <c r="G21" s="36">
        <f t="shared" si="0"/>
        <v>258.20999999999998</v>
      </c>
      <c r="H21" s="37">
        <f>(G21+G22)</f>
        <v>1064.17</v>
      </c>
    </row>
    <row r="22" spans="1:8" ht="15.75" thickBot="1" x14ac:dyDescent="0.3">
      <c r="A22" s="45"/>
      <c r="B22" s="31">
        <f t="shared" si="1"/>
        <v>590000</v>
      </c>
      <c r="C22" s="40">
        <v>5000</v>
      </c>
      <c r="D22" s="64">
        <v>46476</v>
      </c>
      <c r="E22" s="64">
        <v>46752</v>
      </c>
      <c r="F22" s="41">
        <v>277</v>
      </c>
      <c r="G22" s="42">
        <f t="shared" si="0"/>
        <v>805.96</v>
      </c>
      <c r="H22" s="43"/>
    </row>
    <row r="23" spans="1:8" ht="15.75" thickBot="1" x14ac:dyDescent="0.3">
      <c r="A23" s="44">
        <v>2028</v>
      </c>
      <c r="B23" s="31">
        <f t="shared" si="1"/>
        <v>590000</v>
      </c>
      <c r="C23" s="32">
        <v>0</v>
      </c>
      <c r="D23" s="62">
        <v>46753</v>
      </c>
      <c r="E23" s="62">
        <v>46841</v>
      </c>
      <c r="F23" s="33">
        <v>88</v>
      </c>
      <c r="G23" s="36">
        <f t="shared" si="0"/>
        <v>256.04000000000002</v>
      </c>
      <c r="H23" s="37">
        <f>(G23+G24)</f>
        <v>1055.17</v>
      </c>
    </row>
    <row r="24" spans="1:8" ht="15.75" thickBot="1" x14ac:dyDescent="0.3">
      <c r="A24" s="45"/>
      <c r="B24" s="31">
        <f t="shared" si="1"/>
        <v>585000</v>
      </c>
      <c r="C24" s="40">
        <v>5000</v>
      </c>
      <c r="D24" s="64">
        <v>46842</v>
      </c>
      <c r="E24" s="64">
        <v>47118</v>
      </c>
      <c r="F24" s="41">
        <v>277</v>
      </c>
      <c r="G24" s="42">
        <f t="shared" si="0"/>
        <v>799.13</v>
      </c>
      <c r="H24" s="43"/>
    </row>
    <row r="25" spans="1:8" ht="15.75" thickBot="1" x14ac:dyDescent="0.3">
      <c r="A25" s="44">
        <v>2029</v>
      </c>
      <c r="B25" s="31">
        <f t="shared" si="1"/>
        <v>585000</v>
      </c>
      <c r="C25" s="32">
        <v>0</v>
      </c>
      <c r="D25" s="62">
        <v>47119</v>
      </c>
      <c r="E25" s="62">
        <v>47206</v>
      </c>
      <c r="F25" s="33">
        <v>88</v>
      </c>
      <c r="G25" s="36">
        <f t="shared" si="0"/>
        <v>253.87</v>
      </c>
      <c r="H25" s="37">
        <f>(G25+G26)</f>
        <v>1039.3400000000001</v>
      </c>
    </row>
    <row r="26" spans="1:8" ht="15.75" thickBot="1" x14ac:dyDescent="0.3">
      <c r="A26" s="45"/>
      <c r="B26" s="31">
        <f t="shared" si="1"/>
        <v>575000</v>
      </c>
      <c r="C26" s="40">
        <v>10000</v>
      </c>
      <c r="D26" s="64">
        <v>47207</v>
      </c>
      <c r="E26" s="64">
        <v>47483</v>
      </c>
      <c r="F26" s="41">
        <v>277</v>
      </c>
      <c r="G26" s="42">
        <f t="shared" si="0"/>
        <v>785.47</v>
      </c>
      <c r="H26" s="43"/>
    </row>
    <row r="27" spans="1:8" ht="15.75" thickBot="1" x14ac:dyDescent="0.3">
      <c r="A27" s="77">
        <v>2030</v>
      </c>
      <c r="B27" s="31">
        <f t="shared" si="1"/>
        <v>575000</v>
      </c>
      <c r="C27" s="57">
        <v>0</v>
      </c>
      <c r="D27" s="65">
        <v>47484</v>
      </c>
      <c r="E27" s="63">
        <v>47571</v>
      </c>
      <c r="F27" s="39">
        <v>88</v>
      </c>
      <c r="G27" s="46">
        <f t="shared" si="0"/>
        <v>249.53</v>
      </c>
      <c r="H27" s="47">
        <f>(G27+G28+G29+G30+G31)</f>
        <v>1021.3399999999999</v>
      </c>
    </row>
    <row r="28" spans="1:8" ht="15.75" thickBot="1" x14ac:dyDescent="0.3">
      <c r="A28" s="77"/>
      <c r="B28" s="31">
        <f t="shared" si="1"/>
        <v>565000</v>
      </c>
      <c r="C28" s="58">
        <v>10000</v>
      </c>
      <c r="D28" s="65">
        <v>47572</v>
      </c>
      <c r="E28" s="63">
        <v>47663</v>
      </c>
      <c r="F28" s="39">
        <v>92</v>
      </c>
      <c r="G28" s="46">
        <f t="shared" si="0"/>
        <v>256.33999999999997</v>
      </c>
      <c r="H28" s="47"/>
    </row>
    <row r="29" spans="1:8" ht="15.75" thickBot="1" x14ac:dyDescent="0.3">
      <c r="A29" s="77"/>
      <c r="B29" s="31">
        <f t="shared" si="1"/>
        <v>565000</v>
      </c>
      <c r="C29" s="58">
        <v>0</v>
      </c>
      <c r="D29" s="65">
        <v>47664</v>
      </c>
      <c r="E29" s="63">
        <v>47755</v>
      </c>
      <c r="F29" s="39">
        <v>92</v>
      </c>
      <c r="G29" s="46">
        <f t="shared" si="0"/>
        <v>256.33999999999997</v>
      </c>
      <c r="H29" s="47"/>
    </row>
    <row r="30" spans="1:8" ht="15.75" thickBot="1" x14ac:dyDescent="0.3">
      <c r="A30" s="77"/>
      <c r="B30" s="31">
        <f t="shared" si="1"/>
        <v>565000</v>
      </c>
      <c r="C30" s="58">
        <v>0</v>
      </c>
      <c r="D30" s="65">
        <v>47756</v>
      </c>
      <c r="E30" s="63">
        <v>47847</v>
      </c>
      <c r="F30" s="39">
        <v>92</v>
      </c>
      <c r="G30" s="46">
        <f t="shared" si="0"/>
        <v>256.33999999999997</v>
      </c>
      <c r="H30" s="47"/>
    </row>
    <row r="31" spans="1:8" ht="15.75" thickBot="1" x14ac:dyDescent="0.3">
      <c r="A31" s="78"/>
      <c r="B31" s="31">
        <f t="shared" si="1"/>
        <v>565000</v>
      </c>
      <c r="C31" s="59">
        <v>0</v>
      </c>
      <c r="D31" s="66">
        <v>47848</v>
      </c>
      <c r="E31" s="67">
        <v>47848</v>
      </c>
      <c r="F31" s="49">
        <v>1</v>
      </c>
      <c r="G31" s="46">
        <f t="shared" si="0"/>
        <v>2.79</v>
      </c>
      <c r="H31" s="50"/>
    </row>
    <row r="32" spans="1:8" ht="15.75" thickBot="1" x14ac:dyDescent="0.3">
      <c r="A32" s="76">
        <v>2031</v>
      </c>
      <c r="B32" s="31">
        <f t="shared" si="1"/>
        <v>565000</v>
      </c>
      <c r="C32" s="38">
        <v>0</v>
      </c>
      <c r="D32" s="63">
        <v>47849</v>
      </c>
      <c r="E32" s="63">
        <v>47936</v>
      </c>
      <c r="F32" s="39">
        <v>88</v>
      </c>
      <c r="G32" s="46">
        <f t="shared" si="0"/>
        <v>245.19</v>
      </c>
      <c r="H32" s="51">
        <f>(G32+G33+G34+G35+G36)</f>
        <v>835.34</v>
      </c>
    </row>
    <row r="33" spans="1:8" ht="15.75" thickBot="1" x14ac:dyDescent="0.3">
      <c r="A33" s="77"/>
      <c r="B33" s="31">
        <f t="shared" si="1"/>
        <v>498750</v>
      </c>
      <c r="C33" s="38">
        <v>66250</v>
      </c>
      <c r="D33" s="63">
        <v>47937</v>
      </c>
      <c r="E33" s="63">
        <v>48028</v>
      </c>
      <c r="F33" s="39">
        <v>92</v>
      </c>
      <c r="G33" s="46">
        <f t="shared" si="0"/>
        <v>226.28</v>
      </c>
      <c r="H33" s="47"/>
    </row>
    <row r="34" spans="1:8" ht="15.75" thickBot="1" x14ac:dyDescent="0.3">
      <c r="A34" s="77"/>
      <c r="B34" s="31">
        <f t="shared" si="1"/>
        <v>432500</v>
      </c>
      <c r="C34" s="38">
        <v>66250</v>
      </c>
      <c r="D34" s="63">
        <v>48029</v>
      </c>
      <c r="E34" s="63">
        <v>48120</v>
      </c>
      <c r="F34" s="39">
        <v>92</v>
      </c>
      <c r="G34" s="46">
        <f t="shared" si="0"/>
        <v>196.22</v>
      </c>
      <c r="H34" s="47"/>
    </row>
    <row r="35" spans="1:8" ht="15.75" thickBot="1" x14ac:dyDescent="0.3">
      <c r="A35" s="77"/>
      <c r="B35" s="31">
        <f t="shared" si="1"/>
        <v>366250</v>
      </c>
      <c r="C35" s="38">
        <v>66250</v>
      </c>
      <c r="D35" s="63">
        <v>48121</v>
      </c>
      <c r="E35" s="63">
        <v>48212</v>
      </c>
      <c r="F35" s="39">
        <v>92</v>
      </c>
      <c r="G35" s="46">
        <f t="shared" si="0"/>
        <v>166.17</v>
      </c>
      <c r="H35" s="47"/>
    </row>
    <row r="36" spans="1:8" ht="15.75" thickBot="1" x14ac:dyDescent="0.3">
      <c r="A36" s="78"/>
      <c r="B36" s="31">
        <f t="shared" si="1"/>
        <v>300000</v>
      </c>
      <c r="C36" s="48">
        <v>66250</v>
      </c>
      <c r="D36" s="67">
        <v>48213</v>
      </c>
      <c r="E36" s="67">
        <v>48213</v>
      </c>
      <c r="F36" s="49">
        <v>1</v>
      </c>
      <c r="G36" s="46">
        <f t="shared" si="0"/>
        <v>1.48</v>
      </c>
      <c r="H36" s="50"/>
    </row>
    <row r="37" spans="1:8" ht="15.75" thickBot="1" x14ac:dyDescent="0.3">
      <c r="A37" s="76">
        <v>2032</v>
      </c>
      <c r="B37" s="31">
        <f t="shared" si="1"/>
        <v>300000</v>
      </c>
      <c r="C37" s="38">
        <v>0</v>
      </c>
      <c r="D37" s="63">
        <v>48214</v>
      </c>
      <c r="E37" s="63">
        <v>48302</v>
      </c>
      <c r="F37" s="39">
        <v>88</v>
      </c>
      <c r="G37" s="46">
        <f t="shared" si="0"/>
        <v>130.19</v>
      </c>
      <c r="H37" s="51">
        <f>(G37+G38+G39+G40+G41)</f>
        <v>334.35</v>
      </c>
    </row>
    <row r="38" spans="1:8" ht="15.75" thickBot="1" x14ac:dyDescent="0.3">
      <c r="A38" s="77"/>
      <c r="B38" s="31">
        <f t="shared" si="1"/>
        <v>225000</v>
      </c>
      <c r="C38" s="38">
        <v>75000</v>
      </c>
      <c r="D38" s="63">
        <v>48303</v>
      </c>
      <c r="E38" s="63">
        <v>48394</v>
      </c>
      <c r="F38" s="39">
        <v>92</v>
      </c>
      <c r="G38" s="46">
        <f t="shared" si="0"/>
        <v>102.08</v>
      </c>
      <c r="H38" s="47"/>
    </row>
    <row r="39" spans="1:8" ht="15.75" thickBot="1" x14ac:dyDescent="0.3">
      <c r="A39" s="77"/>
      <c r="B39" s="31">
        <f t="shared" si="1"/>
        <v>150000</v>
      </c>
      <c r="C39" s="38">
        <v>75000</v>
      </c>
      <c r="D39" s="63">
        <v>48395</v>
      </c>
      <c r="E39" s="63">
        <v>48486</v>
      </c>
      <c r="F39" s="39">
        <v>92</v>
      </c>
      <c r="G39" s="46">
        <f t="shared" si="0"/>
        <v>68.05</v>
      </c>
      <c r="H39" s="47"/>
    </row>
    <row r="40" spans="1:8" ht="15.75" thickBot="1" x14ac:dyDescent="0.3">
      <c r="A40" s="77"/>
      <c r="B40" s="31">
        <f t="shared" si="1"/>
        <v>75000</v>
      </c>
      <c r="C40" s="38">
        <v>75000</v>
      </c>
      <c r="D40" s="63">
        <v>48487</v>
      </c>
      <c r="E40" s="63">
        <v>48578</v>
      </c>
      <c r="F40" s="39">
        <v>92</v>
      </c>
      <c r="G40" s="46">
        <f t="shared" si="0"/>
        <v>34.03</v>
      </c>
      <c r="H40" s="47"/>
    </row>
    <row r="41" spans="1:8" ht="15.75" thickBot="1" x14ac:dyDescent="0.3">
      <c r="A41" s="78"/>
      <c r="B41" s="31">
        <f t="shared" si="1"/>
        <v>0</v>
      </c>
      <c r="C41" s="48">
        <v>75000</v>
      </c>
      <c r="D41" s="67">
        <v>48579</v>
      </c>
      <c r="E41" s="67">
        <v>48579</v>
      </c>
      <c r="F41" s="49">
        <v>1</v>
      </c>
      <c r="G41" s="46">
        <f t="shared" si="0"/>
        <v>0</v>
      </c>
      <c r="H41" s="50"/>
    </row>
    <row r="42" spans="1:8" ht="15.75" thickBot="1" x14ac:dyDescent="0.3">
      <c r="A42" s="52" t="s">
        <v>15</v>
      </c>
      <c r="B42" s="71"/>
      <c r="C42" s="72"/>
      <c r="D42" s="72"/>
      <c r="E42" s="73"/>
      <c r="F42" s="53" t="s">
        <v>16</v>
      </c>
      <c r="G42" s="54"/>
      <c r="H42" s="56">
        <f>SUM(H13:H41)</f>
        <v>13038.990000000002</v>
      </c>
    </row>
    <row r="43" spans="1:8" x14ac:dyDescent="0.25">
      <c r="A43" s="55" t="s">
        <v>21</v>
      </c>
      <c r="H43" s="74" t="s">
        <v>17</v>
      </c>
    </row>
    <row r="44" spans="1:8" x14ac:dyDescent="0.25">
      <c r="A44" s="55"/>
      <c r="H44" s="75"/>
    </row>
    <row r="45" spans="1:8" x14ac:dyDescent="0.25">
      <c r="H45" s="75"/>
    </row>
  </sheetData>
  <mergeCells count="16">
    <mergeCell ref="I2:K2"/>
    <mergeCell ref="D12:E12"/>
    <mergeCell ref="A17:A18"/>
    <mergeCell ref="A27:A31"/>
    <mergeCell ref="A2:H2"/>
    <mergeCell ref="B4:D5"/>
    <mergeCell ref="B8:D9"/>
    <mergeCell ref="D10:E10"/>
    <mergeCell ref="G10:G11"/>
    <mergeCell ref="D11:E11"/>
    <mergeCell ref="A1:H1"/>
    <mergeCell ref="G3:H3"/>
    <mergeCell ref="B42:E42"/>
    <mergeCell ref="H43:H45"/>
    <mergeCell ref="A32:A36"/>
    <mergeCell ref="A37:A4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2021-10-14T11:00:52Z</dcterms:modified>
</cp:coreProperties>
</file>